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Área de Trabalho\SECRETARIA DE OBRAS\CONVENIOS\RECUPERAÇÃO DE ESTRADAS VICINAIS SETRAN 2022\RELATÓRIO\"/>
    </mc:Choice>
  </mc:AlternateContent>
  <xr:revisionPtr revIDLastSave="0" documentId="13_ncr:1_{BBF0A336-5B23-40FA-A155-0D2979109089}" xr6:coauthVersionLast="47" xr6:coauthVersionMax="47" xr10:uidLastSave="{00000000-0000-0000-0000-000000000000}"/>
  <bookViews>
    <workbookView xWindow="-120" yWindow="-120" windowWidth="29040" windowHeight="15720" xr2:uid="{1C3AF0AF-1A83-4A63-9ABD-1BB02051E7D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5" i="1"/>
  <c r="H22" i="1"/>
  <c r="F16" i="1"/>
  <c r="F10" i="1"/>
  <c r="F4" i="1"/>
  <c r="J25" i="1" l="1"/>
  <c r="H21" i="1"/>
  <c r="I21" i="1" s="1"/>
  <c r="H23" i="1"/>
  <c r="I22" i="1" l="1"/>
  <c r="J21" i="1"/>
  <c r="I23" i="1" l="1"/>
  <c r="J23" i="1" s="1"/>
  <c r="J22" i="1"/>
</calcChain>
</file>

<file path=xl/sharedStrings.xml><?xml version="1.0" encoding="utf-8"?>
<sst xmlns="http://schemas.openxmlformats.org/spreadsheetml/2006/main" count="56" uniqueCount="50">
  <si>
    <t xml:space="preserve">OBJETO DO PROJETO: </t>
  </si>
  <si>
    <t>CONTRATAÇÃO DE EMPRESA DE ENGENHARIA EXECUÇÃO DE SERVIÇOS DE TERRAPLANAGEM PARA RECUPERAÇÃO DE ESTRADAS VICINAIS.</t>
  </si>
  <si>
    <t xml:space="preserve">OBJETO DA OBRA: </t>
  </si>
  <si>
    <t>PROJETO</t>
  </si>
  <si>
    <t>EXECUÇÃO</t>
  </si>
  <si>
    <t>Servidor:</t>
  </si>
  <si>
    <t>PEDRO RAFAEL E SILVA MARQUES</t>
  </si>
  <si>
    <t xml:space="preserve">Ano da Obra: </t>
  </si>
  <si>
    <t xml:space="preserve">Ano: </t>
  </si>
  <si>
    <t xml:space="preserve">Contratada: </t>
  </si>
  <si>
    <t>CONSTRUTORA E EMPREENDIMENTOS INDIANA LTDA EPP</t>
  </si>
  <si>
    <t xml:space="preserve">Nº Licitação: </t>
  </si>
  <si>
    <t>2/2022 – 002 PMNI</t>
  </si>
  <si>
    <t xml:space="preserve">Local: </t>
  </si>
  <si>
    <t>VICINAIS SITUADAS NO MEIO RURAL DO MUNICÍPIO DE NOVA IPIXUNA.</t>
  </si>
  <si>
    <t xml:space="preserve">Local de Execução: </t>
  </si>
  <si>
    <t xml:space="preserve">Origem do Recurso: </t>
  </si>
  <si>
    <t>SECRETARIA DE ESTADO DE TRANSPORTES - SETRAN</t>
  </si>
  <si>
    <t xml:space="preserve">Licitação: </t>
  </si>
  <si>
    <t>TOMADA DE PREÇOS</t>
  </si>
  <si>
    <t xml:space="preserve">Valor Inicial: </t>
  </si>
  <si>
    <t xml:space="preserve">Processo Lic.: </t>
  </si>
  <si>
    <t xml:space="preserve">Valor Repactuado: </t>
  </si>
  <si>
    <t>Não Há</t>
  </si>
  <si>
    <t xml:space="preserve">Contrato: </t>
  </si>
  <si>
    <t xml:space="preserve">Prazo de Execução: </t>
  </si>
  <si>
    <t>180 dias</t>
  </si>
  <si>
    <t xml:space="preserve">Valor inicial do contrato: </t>
  </si>
  <si>
    <t>Valor do aditivo:</t>
  </si>
  <si>
    <t>Valor final do contrato:</t>
  </si>
  <si>
    <t xml:space="preserve">Data de Início: </t>
  </si>
  <si>
    <t>6 meses</t>
  </si>
  <si>
    <t xml:space="preserve">Data de Fim: </t>
  </si>
  <si>
    <r>
      <t>Data de Início</t>
    </r>
    <r>
      <rPr>
        <b/>
        <sz val="14"/>
        <color rgb="FF000000"/>
        <rFont val="Calibri"/>
        <family val="2"/>
        <scheme val="minor"/>
      </rPr>
      <t xml:space="preserve">: </t>
    </r>
  </si>
  <si>
    <t>EVOLUÇÃO</t>
  </si>
  <si>
    <t>PERIODO</t>
  </si>
  <si>
    <t>VALOR</t>
  </si>
  <si>
    <t>% EXECUTADO NO PERIODO</t>
  </si>
  <si>
    <t>% ACUMULADO TOTAL</t>
  </si>
  <si>
    <t>SALDO %</t>
  </si>
  <si>
    <t>1ª MEDIÇÃO</t>
  </si>
  <si>
    <t>31/10/2022 - 21/11/2022</t>
  </si>
  <si>
    <t>2ª MEDIÇÃO</t>
  </si>
  <si>
    <t>22/11/2022- 09/01/2023</t>
  </si>
  <si>
    <t>3ª MEDIÇÃO</t>
  </si>
  <si>
    <t>VALOR TOTAL PAGO:</t>
  </si>
  <si>
    <t>STATUS DA OBRA:</t>
  </si>
  <si>
    <t>OBRA EM EXECUÇÃO</t>
  </si>
  <si>
    <t>4ª MEDIÇÃO</t>
  </si>
  <si>
    <t>22/11/2022- 09/01/2024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</si>
</sst>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u/>
      <sz val="14.4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3" fillId="0" borderId="1" xfId="0" applyFont="1" applyBorder="1"/>
    <xf numFmtId="0" fontId="4" fillId="0" borderId="2" xfId="0" applyFon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7" fillId="0" borderId="4" xfId="0" applyFont="1" applyBorder="1" applyAlignment="1">
      <alignment horizontal="left" vertical="center" readingOrder="1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8" fontId="8" fillId="0" borderId="5" xfId="0" applyNumberFormat="1" applyFont="1" applyBorder="1" applyAlignment="1">
      <alignment horizontal="left"/>
    </xf>
    <xf numFmtId="8" fontId="8" fillId="0" borderId="0" xfId="0" applyNumberFormat="1" applyFont="1" applyAlignment="1">
      <alignment horizontal="left"/>
    </xf>
    <xf numFmtId="10" fontId="8" fillId="0" borderId="0" xfId="0" applyNumberFormat="1" applyFont="1"/>
    <xf numFmtId="14" fontId="8" fillId="0" borderId="5" xfId="0" applyNumberFormat="1" applyFont="1" applyBorder="1" applyAlignment="1">
      <alignment horizontal="left"/>
    </xf>
    <xf numFmtId="0" fontId="7" fillId="0" borderId="6" xfId="0" applyFont="1" applyBorder="1"/>
    <xf numFmtId="14" fontId="8" fillId="0" borderId="7" xfId="0" applyNumberFormat="1" applyFont="1" applyBorder="1" applyAlignment="1">
      <alignment horizontal="left"/>
    </xf>
    <xf numFmtId="0" fontId="7" fillId="0" borderId="6" xfId="0" applyFont="1" applyBorder="1" applyAlignment="1">
      <alignment horizontal="left" vertical="center" readingOrder="1"/>
    </xf>
    <xf numFmtId="14" fontId="8" fillId="0" borderId="8" xfId="0" applyNumberFormat="1" applyFont="1" applyBorder="1" applyAlignment="1">
      <alignment horizontal="left"/>
    </xf>
    <xf numFmtId="0" fontId="8" fillId="0" borderId="8" xfId="0" applyFont="1" applyBorder="1"/>
    <xf numFmtId="14" fontId="10" fillId="0" borderId="8" xfId="0" applyNumberFormat="1" applyFont="1" applyBorder="1"/>
    <xf numFmtId="0" fontId="0" fillId="0" borderId="8" xfId="0" applyBorder="1"/>
    <xf numFmtId="0" fontId="0" fillId="0" borderId="7" xfId="0" applyBorder="1"/>
    <xf numFmtId="0" fontId="0" fillId="0" borderId="1" xfId="0" applyBorder="1"/>
    <xf numFmtId="43" fontId="0" fillId="0" borderId="3" xfId="1" applyFont="1" applyBorder="1"/>
    <xf numFmtId="43" fontId="0" fillId="0" borderId="2" xfId="1" applyFont="1" applyBorder="1" applyAlignment="1">
      <alignment horizontal="center"/>
    </xf>
    <xf numFmtId="14" fontId="0" fillId="0" borderId="0" xfId="1" applyNumberFormat="1" applyFont="1" applyBorder="1" applyAlignment="1">
      <alignment horizontal="center"/>
    </xf>
    <xf numFmtId="43" fontId="0" fillId="0" borderId="0" xfId="1" applyFon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/>
    </xf>
    <xf numFmtId="10" fontId="0" fillId="0" borderId="5" xfId="2" applyNumberFormat="1" applyFont="1" applyBorder="1" applyAlignment="1">
      <alignment horizontal="center"/>
    </xf>
    <xf numFmtId="43" fontId="2" fillId="0" borderId="8" xfId="1" applyFont="1" applyFill="1" applyBorder="1"/>
    <xf numFmtId="10" fontId="0" fillId="0" borderId="8" xfId="2" applyNumberFormat="1" applyFont="1" applyFill="1" applyBorder="1" applyAlignment="1">
      <alignment horizontal="center"/>
    </xf>
    <xf numFmtId="8" fontId="12" fillId="0" borderId="7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readingOrder="1"/>
    </xf>
    <xf numFmtId="0" fontId="6" fillId="0" borderId="0" xfId="0" applyFont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11" fillId="0" borderId="1" xfId="0" applyFont="1" applyBorder="1" applyAlignment="1">
      <alignment horizontal="center" vertical="center" readingOrder="1"/>
    </xf>
    <xf numFmtId="0" fontId="11" fillId="0" borderId="3" xfId="0" applyFont="1" applyBorder="1" applyAlignment="1">
      <alignment horizontal="center" vertical="center" readingOrder="1"/>
    </xf>
    <xf numFmtId="0" fontId="11" fillId="0" borderId="2" xfId="0" applyFont="1" applyBorder="1" applyAlignment="1">
      <alignment horizontal="center" vertical="center" readingOrder="1"/>
    </xf>
    <xf numFmtId="0" fontId="12" fillId="0" borderId="6" xfId="0" applyFont="1" applyBorder="1" applyAlignment="1">
      <alignment horizontal="right"/>
    </xf>
    <xf numFmtId="0" fontId="12" fillId="0" borderId="8" xfId="0" applyFont="1" applyBorder="1" applyAlignment="1">
      <alignment horizontal="righ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680517</xdr:colOff>
      <xdr:row>0</xdr:row>
      <xdr:rowOff>84044</xdr:rowOff>
    </xdr:from>
    <xdr:to>
      <xdr:col>2</xdr:col>
      <xdr:colOff>1799447</xdr:colOff>
      <xdr:row>0</xdr:row>
      <xdr:rowOff>1247775</xdr:rowOff>
    </xdr:to>
    <xdr:pic>
      <xdr:nvPicPr>
        <xdr:cNvPr id="2" name="Imagem 1" descr="Uma imagem contendo Logotipo&#10;&#10;Descrição gerada automaticamente">
          <a:extLst>
            <a:ext uri="{FF2B5EF4-FFF2-40B4-BE49-F238E27FC236}">
              <a16:creationId xmlns:a16="http://schemas.microsoft.com/office/drawing/2014/main" id="{BD997C00-C8CA-4FFA-ACF6-E9189FEDD8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1317" y="84044"/>
          <a:ext cx="1118930" cy="1163731"/>
        </a:xfrm>
        <a:prstGeom prst="rect">
          <a:avLst/>
        </a:prstGeom>
      </xdr:spPr>
    </xdr:pic>
    <xdr:clientData/>
  </xdr:twoCellAnchor>
  <xdr:twoCellAnchor editAs="oneCell">
    <xdr:from>
      <xdr:col>6</xdr:col>
      <xdr:colOff>268877</xdr:colOff>
      <xdr:row>0</xdr:row>
      <xdr:rowOff>98051</xdr:rowOff>
    </xdr:from>
    <xdr:to>
      <xdr:col>7</xdr:col>
      <xdr:colOff>1038195</xdr:colOff>
      <xdr:row>0</xdr:row>
      <xdr:rowOff>1238250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4D1B9D41-BD67-4A8C-9259-E32E50CA3F3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9427" y="98051"/>
          <a:ext cx="2140918" cy="11401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BC0B-21C0-4179-87EC-8FDB0DD5F4E7}">
  <sheetPr>
    <pageSetUpPr fitToPage="1"/>
  </sheetPr>
  <dimension ref="A1:J27"/>
  <sheetViews>
    <sheetView tabSelected="1" zoomScale="82" zoomScaleNormal="82" workbookViewId="0">
      <selection activeCell="J27" sqref="A1:J27"/>
    </sheetView>
  </sheetViews>
  <sheetFormatPr defaultRowHeight="15" x14ac:dyDescent="0.25"/>
  <cols>
    <col min="1" max="1" width="4.85546875" customWidth="1"/>
    <col min="2" max="2" width="34" customWidth="1"/>
    <col min="3" max="3" width="77.5703125" customWidth="1"/>
    <col min="4" max="4" width="4.85546875" customWidth="1"/>
    <col min="5" max="5" width="33.85546875" customWidth="1"/>
    <col min="6" max="6" width="25.140625" customWidth="1"/>
    <col min="7" max="7" width="20.5703125" bestFit="1" customWidth="1"/>
    <col min="8" max="8" width="26.42578125" customWidth="1"/>
    <col min="9" max="10" width="21.85546875" customWidth="1"/>
  </cols>
  <sheetData>
    <row r="1" spans="1:10" ht="103.5" customHeight="1" x14ac:dyDescent="0.25"/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/>
    <row r="4" spans="1:10" ht="33" thickBot="1" x14ac:dyDescent="0.35">
      <c r="B4" s="2" t="s">
        <v>0</v>
      </c>
      <c r="C4" s="3" t="s">
        <v>1</v>
      </c>
      <c r="E4" s="2" t="s">
        <v>2</v>
      </c>
      <c r="F4" s="37" t="str">
        <f>C4</f>
        <v>CONTRATAÇÃO DE EMPRESA DE ENGENHARIA EXECUÇÃO DE SERVIÇOS DE TERRAPLANAGEM PARA RECUPERAÇÃO DE ESTRADAS VICINAIS.</v>
      </c>
      <c r="G4" s="37"/>
      <c r="H4" s="37"/>
      <c r="I4" s="37"/>
      <c r="J4" s="38"/>
    </row>
    <row r="5" spans="1:10" x14ac:dyDescent="0.25">
      <c r="B5" s="4"/>
      <c r="C5" s="5"/>
      <c r="E5" s="4"/>
      <c r="J5" s="5"/>
    </row>
    <row r="6" spans="1:10" ht="18.75" x14ac:dyDescent="0.25">
      <c r="B6" s="39" t="s">
        <v>3</v>
      </c>
      <c r="C6" s="40"/>
      <c r="E6" s="41" t="s">
        <v>4</v>
      </c>
      <c r="F6" s="42"/>
      <c r="G6" s="42"/>
      <c r="H6" s="42"/>
      <c r="I6" s="42"/>
      <c r="J6" s="43"/>
    </row>
    <row r="7" spans="1:10" ht="18.75" x14ac:dyDescent="0.3">
      <c r="B7" s="6" t="s">
        <v>5</v>
      </c>
      <c r="C7" s="7" t="s">
        <v>6</v>
      </c>
      <c r="E7" s="6" t="s">
        <v>7</v>
      </c>
      <c r="F7" s="8">
        <v>2022</v>
      </c>
      <c r="J7" s="5"/>
    </row>
    <row r="8" spans="1:10" ht="18.75" x14ac:dyDescent="0.3">
      <c r="B8" s="6" t="s">
        <v>8</v>
      </c>
      <c r="C8" s="9">
        <v>2022</v>
      </c>
      <c r="E8" s="6" t="s">
        <v>9</v>
      </c>
      <c r="F8" s="10" t="s">
        <v>10</v>
      </c>
      <c r="J8" s="5"/>
    </row>
    <row r="9" spans="1:10" ht="18.75" x14ac:dyDescent="0.3">
      <c r="B9" s="6" t="s">
        <v>11</v>
      </c>
      <c r="C9" s="9" t="s">
        <v>12</v>
      </c>
      <c r="E9" s="6" t="s">
        <v>13</v>
      </c>
      <c r="F9" s="9" t="s">
        <v>14</v>
      </c>
      <c r="J9" s="5"/>
    </row>
    <row r="10" spans="1:10" ht="18.75" x14ac:dyDescent="0.3">
      <c r="B10" s="6" t="s">
        <v>15</v>
      </c>
      <c r="C10" s="9" t="s">
        <v>14</v>
      </c>
      <c r="E10" s="6" t="s">
        <v>16</v>
      </c>
      <c r="F10" s="8" t="str">
        <f>C11</f>
        <v>SECRETARIA DE ESTADO DE TRANSPORTES - SETRAN</v>
      </c>
      <c r="J10" s="5"/>
    </row>
    <row r="11" spans="1:10" ht="18.75" x14ac:dyDescent="0.3">
      <c r="B11" s="6" t="s">
        <v>16</v>
      </c>
      <c r="C11" s="9" t="s">
        <v>17</v>
      </c>
      <c r="E11" s="6" t="s">
        <v>18</v>
      </c>
      <c r="F11" s="8" t="s">
        <v>19</v>
      </c>
      <c r="J11" s="5"/>
    </row>
    <row r="12" spans="1:10" ht="18.75" x14ac:dyDescent="0.3">
      <c r="B12" s="6" t="s">
        <v>20</v>
      </c>
      <c r="C12" s="11"/>
      <c r="E12" s="6" t="s">
        <v>21</v>
      </c>
      <c r="F12" s="8" t="s">
        <v>12</v>
      </c>
      <c r="J12" s="5"/>
    </row>
    <row r="13" spans="1:10" ht="18.75" x14ac:dyDescent="0.3">
      <c r="B13" s="6" t="s">
        <v>22</v>
      </c>
      <c r="C13" s="9" t="s">
        <v>23</v>
      </c>
      <c r="E13" s="6" t="s">
        <v>24</v>
      </c>
      <c r="F13" s="8">
        <v>20220784</v>
      </c>
      <c r="J13" s="5"/>
    </row>
    <row r="14" spans="1:10" ht="18.75" x14ac:dyDescent="0.3">
      <c r="B14" s="6" t="s">
        <v>25</v>
      </c>
      <c r="C14" s="9" t="s">
        <v>26</v>
      </c>
      <c r="E14" s="6" t="s">
        <v>27</v>
      </c>
      <c r="F14" s="12">
        <v>3099425.1</v>
      </c>
      <c r="G14" s="13"/>
      <c r="J14" s="5"/>
    </row>
    <row r="15" spans="1:10" ht="18.75" x14ac:dyDescent="0.3">
      <c r="B15" s="6"/>
      <c r="C15" s="9"/>
      <c r="E15" s="6" t="s">
        <v>28</v>
      </c>
      <c r="F15" s="12"/>
      <c r="G15" s="13"/>
      <c r="J15" s="5"/>
    </row>
    <row r="16" spans="1:10" ht="18.75" x14ac:dyDescent="0.3">
      <c r="B16" s="6"/>
      <c r="C16" s="9"/>
      <c r="E16" s="6" t="s">
        <v>29</v>
      </c>
      <c r="F16" s="12">
        <f>SUM(F14:F15)</f>
        <v>3099425.1</v>
      </c>
      <c r="G16" s="13"/>
      <c r="J16" s="5"/>
    </row>
    <row r="17" spans="2:10" ht="18.75" x14ac:dyDescent="0.3">
      <c r="B17" s="6" t="s">
        <v>30</v>
      </c>
      <c r="C17" s="14">
        <v>44621</v>
      </c>
      <c r="E17" s="6" t="s">
        <v>25</v>
      </c>
      <c r="F17" s="8" t="s">
        <v>31</v>
      </c>
      <c r="J17" s="5"/>
    </row>
    <row r="18" spans="2:10" ht="19.5" thickBot="1" x14ac:dyDescent="0.35">
      <c r="B18" s="15" t="s">
        <v>32</v>
      </c>
      <c r="C18" s="16">
        <v>44834</v>
      </c>
      <c r="E18" s="17" t="s">
        <v>33</v>
      </c>
      <c r="F18" s="18">
        <v>44865</v>
      </c>
      <c r="G18" s="19" t="s">
        <v>32</v>
      </c>
      <c r="H18" s="20">
        <v>45101</v>
      </c>
      <c r="I18" s="21"/>
      <c r="J18" s="22"/>
    </row>
    <row r="19" spans="2:10" ht="19.5" thickBot="1" x14ac:dyDescent="0.3">
      <c r="E19" s="44" t="s">
        <v>34</v>
      </c>
      <c r="F19" s="45"/>
      <c r="G19" s="45"/>
      <c r="H19" s="45"/>
      <c r="I19" s="45"/>
      <c r="J19" s="46"/>
    </row>
    <row r="20" spans="2:10" ht="15.75" thickBot="1" x14ac:dyDescent="0.3">
      <c r="E20" s="23"/>
      <c r="F20" s="24" t="s">
        <v>35</v>
      </c>
      <c r="G20" s="24" t="s">
        <v>36</v>
      </c>
      <c r="H20" s="24" t="s">
        <v>37</v>
      </c>
      <c r="I20" s="24" t="s">
        <v>38</v>
      </c>
      <c r="J20" s="25" t="s">
        <v>39</v>
      </c>
    </row>
    <row r="21" spans="2:10" x14ac:dyDescent="0.25">
      <c r="E21" s="4" t="s">
        <v>40</v>
      </c>
      <c r="F21" s="26" t="s">
        <v>41</v>
      </c>
      <c r="G21" s="27">
        <v>974529.74</v>
      </c>
      <c r="H21" s="28">
        <f>G21/$F$16</f>
        <v>0.31442274246278767</v>
      </c>
      <c r="I21" s="28">
        <f>H21</f>
        <v>0.31442274246278767</v>
      </c>
      <c r="J21" s="29">
        <f>1-I21</f>
        <v>0.68557725753721233</v>
      </c>
    </row>
    <row r="22" spans="2:10" x14ac:dyDescent="0.25">
      <c r="E22" s="4" t="s">
        <v>42</v>
      </c>
      <c r="F22" s="26" t="s">
        <v>43</v>
      </c>
      <c r="G22" s="27">
        <v>147769.70000000001</v>
      </c>
      <c r="H22" s="28">
        <f t="shared" ref="H22:H24" si="0">G22/$F$16</f>
        <v>4.7676486842672859E-2</v>
      </c>
      <c r="I22" s="28">
        <f>I21+H22</f>
        <v>0.36209922930546051</v>
      </c>
      <c r="J22" s="29">
        <f t="shared" ref="J22:J24" si="1">1-I22</f>
        <v>0.63790077069453943</v>
      </c>
    </row>
    <row r="23" spans="2:10" x14ac:dyDescent="0.25">
      <c r="E23" s="4" t="s">
        <v>44</v>
      </c>
      <c r="F23" s="26" t="s">
        <v>43</v>
      </c>
      <c r="G23" s="27">
        <v>490378.17</v>
      </c>
      <c r="H23" s="28">
        <f t="shared" si="0"/>
        <v>0.15821584783578088</v>
      </c>
      <c r="I23" s="28">
        <f>I22+H23</f>
        <v>0.52031507714124137</v>
      </c>
      <c r="J23" s="29">
        <f t="shared" si="1"/>
        <v>0.47968492285875863</v>
      </c>
    </row>
    <row r="24" spans="2:10" x14ac:dyDescent="0.25">
      <c r="E24" s="4" t="s">
        <v>48</v>
      </c>
      <c r="F24" s="26" t="s">
        <v>49</v>
      </c>
      <c r="G24" s="27">
        <v>918368.35</v>
      </c>
      <c r="H24" s="28">
        <f t="shared" si="0"/>
        <v>0.2963028046717438</v>
      </c>
      <c r="I24" s="28">
        <f>I23+H24</f>
        <v>0.81661788181298522</v>
      </c>
      <c r="J24" s="29">
        <f t="shared" si="1"/>
        <v>0.18338211818701478</v>
      </c>
    </row>
    <row r="25" spans="2:10" ht="15.75" thickBot="1" x14ac:dyDescent="0.3">
      <c r="E25" s="47" t="s">
        <v>45</v>
      </c>
      <c r="F25" s="48"/>
      <c r="G25" s="30">
        <f>TRUNC((SUM(G21:G24)),2)</f>
        <v>2531045.96</v>
      </c>
      <c r="H25" s="28"/>
      <c r="I25" s="31"/>
      <c r="J25" s="32">
        <f>F16-G25</f>
        <v>568379.14000000013</v>
      </c>
    </row>
    <row r="26" spans="2:10" ht="15.75" thickBot="1" x14ac:dyDescent="0.3">
      <c r="E26" s="23" t="s">
        <v>46</v>
      </c>
      <c r="F26" s="34" t="s">
        <v>47</v>
      </c>
      <c r="G26" s="35"/>
      <c r="H26" s="35"/>
      <c r="I26" s="35"/>
      <c r="J26" s="36"/>
    </row>
    <row r="27" spans="2:10" x14ac:dyDescent="0.25">
      <c r="F27" s="33"/>
      <c r="G27" s="33"/>
      <c r="H27" s="33"/>
      <c r="I27" s="33"/>
      <c r="J27" s="33"/>
    </row>
  </sheetData>
  <mergeCells count="6">
    <mergeCell ref="F26:J26"/>
    <mergeCell ref="F4:J4"/>
    <mergeCell ref="B6:C6"/>
    <mergeCell ref="E6:J6"/>
    <mergeCell ref="E19:J19"/>
    <mergeCell ref="E25:F25"/>
  </mergeCells>
  <phoneticPr fontId="13" type="noConversion"/>
  <pageMargins left="0.511811024" right="0.511811024" top="0.78740157499999996" bottom="0.78740157499999996" header="0.31496062000000002" footer="0.31496062000000002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DESKTOP</cp:lastModifiedBy>
  <cp:lastPrinted>2023-09-07T14:41:09Z</cp:lastPrinted>
  <dcterms:created xsi:type="dcterms:W3CDTF">2023-05-09T13:15:24Z</dcterms:created>
  <dcterms:modified xsi:type="dcterms:W3CDTF">2023-09-07T14:41:41Z</dcterms:modified>
</cp:coreProperties>
</file>